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Расходы!$A$6:$H$6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19" i="1" l="1"/>
  <c r="H20" i="1"/>
  <c r="F19" i="1"/>
  <c r="D19" i="1" l="1"/>
  <c r="E19" i="1"/>
  <c r="C19" i="1"/>
  <c r="H9" i="1"/>
  <c r="H10" i="1"/>
  <c r="H11" i="1"/>
  <c r="H12" i="1"/>
  <c r="H13" i="1"/>
  <c r="H14" i="1"/>
  <c r="H15" i="1"/>
  <c r="H17" i="1"/>
  <c r="H18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/>
  <c r="H41" i="1"/>
  <c r="H42" i="1"/>
  <c r="H43" i="1"/>
  <c r="H44" i="1"/>
  <c r="H46" i="1"/>
  <c r="H47" i="1"/>
  <c r="H48" i="1"/>
  <c r="H49" i="1"/>
  <c r="H50" i="1"/>
  <c r="H51" i="1"/>
  <c r="H52" i="1"/>
  <c r="H54" i="1"/>
  <c r="H55" i="1"/>
  <c r="H57" i="1"/>
  <c r="H58" i="1"/>
  <c r="H59" i="1"/>
  <c r="H60" i="1"/>
  <c r="H61" i="1"/>
  <c r="H62" i="1"/>
  <c r="H64" i="1"/>
  <c r="H65" i="1"/>
  <c r="H66" i="1"/>
  <c r="H67" i="1"/>
  <c r="H68" i="1"/>
  <c r="H70" i="1"/>
  <c r="H71" i="1"/>
  <c r="H72" i="1"/>
  <c r="H73" i="1"/>
  <c r="H75" i="1"/>
  <c r="H76" i="1"/>
  <c r="H77" i="1"/>
  <c r="H79" i="1"/>
  <c r="H81" i="1"/>
  <c r="H82" i="1"/>
  <c r="H83" i="1"/>
  <c r="H8" i="1"/>
  <c r="H19" i="1" l="1"/>
  <c r="C24" i="1"/>
  <c r="D40" i="1" l="1"/>
  <c r="E40" i="1"/>
  <c r="F40" i="1"/>
  <c r="G40" i="1"/>
  <c r="E24" i="1"/>
  <c r="F24" i="1"/>
  <c r="G24" i="1"/>
  <c r="C40" i="1" l="1"/>
  <c r="H40" i="1" s="1"/>
  <c r="D80" i="1"/>
  <c r="E80" i="1"/>
  <c r="F80" i="1"/>
  <c r="G80" i="1"/>
  <c r="D78" i="1"/>
  <c r="E78" i="1"/>
  <c r="F78" i="1"/>
  <c r="G78" i="1"/>
  <c r="D74" i="1"/>
  <c r="E74" i="1"/>
  <c r="F74" i="1"/>
  <c r="G74" i="1"/>
  <c r="D69" i="1"/>
  <c r="E69" i="1"/>
  <c r="F69" i="1"/>
  <c r="G69" i="1"/>
  <c r="D63" i="1"/>
  <c r="E63" i="1"/>
  <c r="F63" i="1"/>
  <c r="G63" i="1"/>
  <c r="D56" i="1"/>
  <c r="E56" i="1"/>
  <c r="F56" i="1"/>
  <c r="G56" i="1"/>
  <c r="D53" i="1"/>
  <c r="E53" i="1"/>
  <c r="F53" i="1"/>
  <c r="G53" i="1"/>
  <c r="D45" i="1"/>
  <c r="E45" i="1"/>
  <c r="F45" i="1"/>
  <c r="G45" i="1"/>
  <c r="D35" i="1"/>
  <c r="E35" i="1"/>
  <c r="F35" i="1"/>
  <c r="G35" i="1"/>
  <c r="D24" i="1"/>
  <c r="H24" i="1" s="1"/>
  <c r="D16" i="1"/>
  <c r="E16" i="1"/>
  <c r="F16" i="1"/>
  <c r="G16" i="1"/>
  <c r="D7" i="1"/>
  <c r="E7" i="1"/>
  <c r="F7" i="1"/>
  <c r="G7" i="1"/>
  <c r="F84" i="1" l="1"/>
  <c r="G84" i="1"/>
  <c r="E84" i="1"/>
  <c r="D84" i="1"/>
  <c r="C80" i="1"/>
  <c r="H80" i="1" s="1"/>
  <c r="C78" i="1"/>
  <c r="H78" i="1" s="1"/>
  <c r="C74" i="1"/>
  <c r="H74" i="1" s="1"/>
  <c r="C69" i="1"/>
  <c r="H69" i="1" s="1"/>
  <c r="C63" i="1"/>
  <c r="H63" i="1" s="1"/>
  <c r="C56" i="1"/>
  <c r="H56" i="1" s="1"/>
  <c r="C53" i="1"/>
  <c r="H53" i="1" s="1"/>
  <c r="C45" i="1"/>
  <c r="H45" i="1" s="1"/>
  <c r="C35" i="1"/>
  <c r="H35" i="1" s="1"/>
  <c r="C16" i="1"/>
  <c r="H16" i="1" s="1"/>
  <c r="C7" i="1"/>
  <c r="H7" i="1" s="1"/>
  <c r="C84" i="1" l="1"/>
  <c r="H84" i="1" s="1"/>
</calcChain>
</file>

<file path=xl/sharedStrings.xml><?xml version="1.0" encoding="utf-8"?>
<sst xmlns="http://schemas.openxmlformats.org/spreadsheetml/2006/main" count="165" uniqueCount="165">
  <si>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</si>
  <si>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</si>
  <si>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</si>
  <si>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</si>
  <si>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</si>
  <si>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</si>
  <si>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</si>
  <si>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ОБСЛУЖИВАНИЕ ГОСУДАРСТВЕННОГО И МУНИЦИПАЛЬНОГО ДОЛГА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</si>
  <si>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</si>
  <si>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</si>
  <si>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</si>
  <si>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</si>
  <si>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</si>
  <si>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</si>
  <si>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</si>
  <si>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</si>
  <si>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</si>
  <si>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</si>
  <si>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</si>
  <si>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</si>
  <si>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</si>
  <si>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</si>
  <si>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</si>
  <si>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</si>
  <si>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</si>
  <si>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</si>
  <si>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</si>
  <si>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</si>
  <si>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</si>
  <si>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</si>
  <si>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</si>
  <si>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</si>
  <si>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Обслуживание государственного внутреннего и муниципального долга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</si>
  <si>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</si>
  <si>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</si>
  <si>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</si>
  <si>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</si>
  <si>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</si>
  <si>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</si>
  <si>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</si>
  <si>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</si>
  <si>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</si>
  <si>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</si>
  <si>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</si>
  <si>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</si>
  <si>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</si>
  <si>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</si>
  <si>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</si>
  <si>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</si>
  <si>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</si>
  <si>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</si>
  <si>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</si>
  <si>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</si>
  <si>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</si>
  <si>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</si>
  <si>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</si>
  <si>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</si>
  <si>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</si>
  <si>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</si>
  <si>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</si>
  <si>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</si>
  <si>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</si>
  <si>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</si>
  <si>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</si>
  <si>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</si>
  <si>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</si>
  <si>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</si>
  <si>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</si>
  <si>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</si>
  <si>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</si>
  <si>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</si>
  <si>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</si>
  <si>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</si>
  <si>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</si>
  <si>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</si>
  <si>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</si>
  <si>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</si>
  <si>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</si>
  <si>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</si>
  <si>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</si>
  <si>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</si>
  <si>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</si>
  <si>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</si>
  <si>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</si>
  <si>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</si>
  <si>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</si>
  <si>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</si>
  <si>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</si>
  <si>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</si>
  <si>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</si>
  <si>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</si>
  <si>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</si>
  <si>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</si>
  <si>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</si>
  <si>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</si>
  <si>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</si>
  <si>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</si>
  <si>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</si>
  <si>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</si>
  <si>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</si>
  <si>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</si>
  <si>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</si>
  <si>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</si>
  <si>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</si>
  <si>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</si>
  <si>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</si>
  <si>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</si>
  <si>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</si>
  <si>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</si>
  <si>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</si>
  <si>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</si>
  <si>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</si>
  <si>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</si>
  <si>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</si>
  <si>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</si>
  <si>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</si>
  <si>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</si>
  <si>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</si>
  <si>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</si>
  <si>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</si>
  <si>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</si>
  <si>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</si>
  <si>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</si>
  <si>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</si>
  <si>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</si>
  <si>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</si>
  <si>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</si>
  <si>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</si>
  <si>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</si>
  <si>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</si>
  <si>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</si>
  <si>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</si>
  <si>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</si>
  <si>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</si>
  <si>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</si>
  <si>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</si>
  <si>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</si>
  <si>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</si>
  <si>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</si>
  <si>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</si>
  <si>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</si>
  <si>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</si>
  <si>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</si>
  <si>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</si>
  <si>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</si>
  <si>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</si>
  <si>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</si>
  <si>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</si>
  <si>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Дополнительное образование детей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</si>
  <si>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</si>
  <si>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</si>
  <si>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</si>
  <si>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Молодежная политика</t>
  </si>
  <si>
    <t>0601</t>
  </si>
  <si>
    <t>Экологический контроль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</si>
  <si>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</si>
  <si>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внесенных в течение 2022 года изменениях в закон Брянской области "Об областном бюджете на 2022 год и на плановый период 2023 и 2024 годы", в части расходов на 2022 год</t>
  </si>
  <si>
    <t>Сумма на 2022 год (закон от 13.12.2021 
№ 105-З, первоначальный)</t>
  </si>
  <si>
    <t>Закон 
от 03.03.2022 № 16-З</t>
  </si>
  <si>
    <t>Закон 
от 27.06.2022 № 44-З</t>
  </si>
  <si>
    <t>Закон 
от 23.09.2022 № 64-З</t>
  </si>
  <si>
    <t>Гражданская оборона</t>
  </si>
  <si>
    <t>0309</t>
  </si>
  <si>
    <t>Закон 
от 22.12.2022 № 101-З</t>
  </si>
  <si>
    <t>Сумма на 2022 год
(с учетом изменений)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</si>
</sst>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0"/>
      <color rgb="FF000000"/>
      <name val="Arial Cyr"/>
    </font>
    <font>
      <sz val="10"/>
      <color rgb="FF000000"/>
      <name val="Times New Roman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" fontId="6" fillId="0" borderId="7">
      <alignment horizontal="right"/>
    </xf>
    <xf numFmtId="4" fontId="6" fillId="0" borderId="7">
      <alignment horizontal="right"/>
    </xf>
    <xf numFmtId="0" fontId="7" fillId="0" borderId="8">
      <alignment horizontal="left" vertical="top" wrapText="1"/>
    </xf>
    <xf numFmtId="0" fontId="8" fillId="0" borderId="0">
      <alignment vertical="top" wrapText="1"/>
    </xf>
    <xf numFmtId="0" fontId="9" fillId="0" borderId="0">
      <alignment vertical="top" wrapText="1"/>
    </xf>
  </cellStyleXfs>
  <cellXfs count="29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0" fillId="0" borderId="0" xfId="0" applyBorder="1"/>
    <xf numFmtId="0" fontId="0" fillId="0" borderId="0" xfId="0" applyBorder="1"/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6">
    <cellStyle name="xl105" xfId="1"/>
    <cellStyle name="xl34" xfId="3"/>
    <cellStyle name="xl96" xfId="2"/>
    <cellStyle name="Обычный" xfId="0" builtinId="0"/>
    <cellStyle name="Обычный 2" xfId="4"/>
    <cellStyle name="Обычн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84"/>
  <sheetViews>
    <sheetView tabSelected="1" view="pageBreakPreview" topLeftCell="A67" zoomScaleNormal="100" zoomScaleSheetLayoutView="100" workbookViewId="0">
      <selection activeCell="H83" sqref="H83"/>
    </sheetView>
  </sheetViews>
  <sheetFormatPr defaultRowHeight="14.4" x14ac:dyDescent="0.3"/>
  <cols>
    <col min="1" max="1" width="45.77734375" customWidth="1"/>
    <col min="2" max="2" width="6.88671875" customWidth="1"/>
    <col min="3" max="3" width="19.88671875" style="12" customWidth="1"/>
    <col min="4" max="4" width="19.88671875" style="16" customWidth="1"/>
    <col min="5" max="5" width="20.77734375" style="16" customWidth="1"/>
    <col min="6" max="6" width="21" style="16" customWidth="1"/>
    <col min="7" max="7" width="22.21875" style="16" customWidth="1"/>
    <col min="8" max="8" width="19.21875" customWidth="1"/>
  </cols>
  <sheetData>
    <row r="1" spans="1:8" x14ac:dyDescent="0.3">
      <c r="A1" s="19"/>
      <c r="B1" s="19"/>
      <c r="C1" s="19"/>
      <c r="D1" s="19"/>
      <c r="E1" s="19"/>
      <c r="F1" s="19"/>
      <c r="G1" s="19"/>
      <c r="H1" s="19"/>
    </row>
    <row r="2" spans="1:8" s="3" customFormat="1" ht="40.5" customHeight="1" x14ac:dyDescent="0.3">
      <c r="A2" s="28" t="s">
        <v>156</v>
      </c>
      <c r="B2" s="28"/>
      <c r="C2" s="28"/>
      <c r="D2" s="28"/>
      <c r="E2" s="28"/>
      <c r="F2" s="28"/>
      <c r="G2" s="28"/>
      <c r="H2" s="28"/>
    </row>
    <row r="3" spans="1:8" s="3" customFormat="1" ht="15.6" x14ac:dyDescent="0.3">
      <c r="A3" s="4"/>
      <c r="B3" s="4"/>
      <c r="C3" s="4"/>
      <c r="D3" s="4"/>
      <c r="E3" s="4"/>
      <c r="F3" s="4"/>
      <c r="G3" s="4"/>
      <c r="H3" s="17" t="s">
        <v>147</v>
      </c>
    </row>
    <row r="4" spans="1:8" s="3" customFormat="1" ht="28.5" customHeight="1" x14ac:dyDescent="0.3">
      <c r="A4" s="25" t="s">
        <v>144</v>
      </c>
      <c r="B4" s="25" t="s">
        <v>145</v>
      </c>
      <c r="C4" s="20" t="s">
        <v>157</v>
      </c>
      <c r="D4" s="20" t="s">
        <v>158</v>
      </c>
      <c r="E4" s="20" t="s">
        <v>159</v>
      </c>
      <c r="F4" s="20" t="s">
        <v>160</v>
      </c>
      <c r="G4" s="20" t="s">
        <v>163</v>
      </c>
      <c r="H4" s="20" t="s">
        <v>164</v>
      </c>
    </row>
    <row r="5" spans="1:8" s="3" customFormat="1" ht="27.6" customHeight="1" x14ac:dyDescent="0.3">
      <c r="A5" s="26"/>
      <c r="B5" s="26"/>
      <c r="C5" s="21"/>
      <c r="D5" s="21"/>
      <c r="E5" s="21"/>
      <c r="F5" s="21"/>
      <c r="G5" s="21"/>
      <c r="H5" s="21"/>
    </row>
    <row r="6" spans="1:8" s="3" customFormat="1" ht="31.5" customHeight="1" x14ac:dyDescent="0.3">
      <c r="A6" s="27"/>
      <c r="B6" s="27"/>
      <c r="C6" s="22"/>
      <c r="D6" s="22"/>
      <c r="E6" s="22"/>
      <c r="F6" s="22"/>
      <c r="G6" s="22"/>
      <c r="H6" s="22"/>
    </row>
    <row r="7" spans="1:8" ht="15.6" x14ac:dyDescent="0.3">
      <c r="A7" s="8" t="s">
        <v>100</v>
      </c>
      <c r="B7" s="9" t="s">
        <v>6</v>
      </c>
      <c r="C7" s="5">
        <f>C8+C9+C10+C11+C12+C13+C14+C15</f>
        <v>3554303476.9399996</v>
      </c>
      <c r="D7" s="5">
        <f t="shared" ref="D7:G7" si="0">D8+D9+D10+D11+D12+D13+D14+D15</f>
        <v>-1076159812.54</v>
      </c>
      <c r="E7" s="5">
        <f t="shared" si="0"/>
        <v>1048820515.3000001</v>
      </c>
      <c r="F7" s="5">
        <f t="shared" si="0"/>
        <v>-178089285.16000009</v>
      </c>
      <c r="G7" s="5">
        <f t="shared" si="0"/>
        <v>-66628536.579999998</v>
      </c>
      <c r="H7" s="5">
        <f>C7+D7+E7+F7+G7</f>
        <v>3282246357.96</v>
      </c>
    </row>
    <row r="8" spans="1:8" ht="46.8" x14ac:dyDescent="0.3">
      <c r="A8" s="7" t="s">
        <v>134</v>
      </c>
      <c r="B8" s="10" t="s">
        <v>41</v>
      </c>
      <c r="C8" s="11">
        <v>7136821</v>
      </c>
      <c r="D8" s="11"/>
      <c r="E8" s="11"/>
      <c r="F8" s="11"/>
      <c r="G8" s="11"/>
      <c r="H8" s="11">
        <f>C8+D8+E8+F8+G8</f>
        <v>7136821</v>
      </c>
    </row>
    <row r="9" spans="1:8" ht="62.4" x14ac:dyDescent="0.3">
      <c r="A9" s="7" t="s">
        <v>89</v>
      </c>
      <c r="B9" s="10" t="s">
        <v>54</v>
      </c>
      <c r="C9" s="11">
        <v>169694177</v>
      </c>
      <c r="D9" s="11"/>
      <c r="E9" s="11">
        <v>1615358</v>
      </c>
      <c r="F9" s="11">
        <v>1953000</v>
      </c>
      <c r="G9" s="11"/>
      <c r="H9" s="11">
        <f t="shared" ref="H9:H72" si="1">C9+D9+E9+F9+G9</f>
        <v>173262535</v>
      </c>
    </row>
    <row r="10" spans="1:8" ht="78" x14ac:dyDescent="0.3">
      <c r="A10" s="7" t="s">
        <v>18</v>
      </c>
      <c r="B10" s="10" t="s">
        <v>71</v>
      </c>
      <c r="C10" s="11">
        <v>323461777</v>
      </c>
      <c r="D10" s="11"/>
      <c r="E10" s="11"/>
      <c r="F10" s="11">
        <v>37137482</v>
      </c>
      <c r="G10" s="11">
        <v>-500000</v>
      </c>
      <c r="H10" s="11">
        <f t="shared" si="1"/>
        <v>360099259</v>
      </c>
    </row>
    <row r="11" spans="1:8" ht="21" customHeight="1" x14ac:dyDescent="0.3">
      <c r="A11" s="7" t="s">
        <v>30</v>
      </c>
      <c r="B11" s="10" t="s">
        <v>87</v>
      </c>
      <c r="C11" s="11">
        <v>388349013.77999997</v>
      </c>
      <c r="D11" s="11">
        <v>49980934.219999999</v>
      </c>
      <c r="E11" s="11">
        <v>-29746472.309999999</v>
      </c>
      <c r="F11" s="11">
        <v>-55779600.57</v>
      </c>
      <c r="G11" s="11"/>
      <c r="H11" s="11">
        <f t="shared" si="1"/>
        <v>352803875.12</v>
      </c>
    </row>
    <row r="12" spans="1:8" ht="62.4" x14ac:dyDescent="0.3">
      <c r="A12" s="7" t="s">
        <v>80</v>
      </c>
      <c r="B12" s="10" t="s">
        <v>104</v>
      </c>
      <c r="C12" s="11">
        <v>149396805</v>
      </c>
      <c r="D12" s="11"/>
      <c r="E12" s="11">
        <v>265531</v>
      </c>
      <c r="F12" s="11">
        <v>7892431</v>
      </c>
      <c r="G12" s="11">
        <v>153762</v>
      </c>
      <c r="H12" s="11">
        <f t="shared" si="1"/>
        <v>157708529</v>
      </c>
    </row>
    <row r="13" spans="1:8" ht="31.2" x14ac:dyDescent="0.3">
      <c r="A13" s="7" t="s">
        <v>11</v>
      </c>
      <c r="B13" s="10" t="s">
        <v>117</v>
      </c>
      <c r="C13" s="11">
        <v>38454086</v>
      </c>
      <c r="D13" s="11"/>
      <c r="E13" s="11">
        <v>5835100</v>
      </c>
      <c r="F13" s="11"/>
      <c r="G13" s="11"/>
      <c r="H13" s="11">
        <f t="shared" si="1"/>
        <v>44289186</v>
      </c>
    </row>
    <row r="14" spans="1:8" ht="20.399999999999999" customHeight="1" x14ac:dyDescent="0.3">
      <c r="A14" s="7" t="s">
        <v>141</v>
      </c>
      <c r="B14" s="10" t="s">
        <v>122</v>
      </c>
      <c r="C14" s="11">
        <v>70000000</v>
      </c>
      <c r="D14" s="11"/>
      <c r="E14" s="11">
        <v>1197379259.02</v>
      </c>
      <c r="F14" s="11">
        <v>-1000000000</v>
      </c>
      <c r="G14" s="11">
        <v>-40957434.200000003</v>
      </c>
      <c r="H14" s="11">
        <f t="shared" si="1"/>
        <v>226421824.81999999</v>
      </c>
    </row>
    <row r="15" spans="1:8" ht="21" customHeight="1" x14ac:dyDescent="0.3">
      <c r="A15" s="7" t="s">
        <v>97</v>
      </c>
      <c r="B15" s="10" t="s">
        <v>9</v>
      </c>
      <c r="C15" s="11">
        <v>2407810797.1599998</v>
      </c>
      <c r="D15" s="11">
        <v>-1126140746.76</v>
      </c>
      <c r="E15" s="11">
        <v>-126528260.41</v>
      </c>
      <c r="F15" s="11">
        <v>830707402.40999997</v>
      </c>
      <c r="G15" s="11">
        <v>-25324864.379999999</v>
      </c>
      <c r="H15" s="11">
        <f t="shared" si="1"/>
        <v>1960524328.0199995</v>
      </c>
    </row>
    <row r="16" spans="1:8" ht="21" customHeight="1" x14ac:dyDescent="0.3">
      <c r="A16" s="8" t="s">
        <v>130</v>
      </c>
      <c r="B16" s="9" t="s">
        <v>131</v>
      </c>
      <c r="C16" s="5">
        <f>C17+C18</f>
        <v>190354876</v>
      </c>
      <c r="D16" s="5">
        <f t="shared" ref="D16:G16" si="2">D17+D18</f>
        <v>0</v>
      </c>
      <c r="E16" s="5">
        <f t="shared" si="2"/>
        <v>67242151</v>
      </c>
      <c r="F16" s="5">
        <f t="shared" si="2"/>
        <v>-14617948.73</v>
      </c>
      <c r="G16" s="5">
        <f t="shared" si="2"/>
        <v>325765.34999999998</v>
      </c>
      <c r="H16" s="5">
        <f t="shared" si="1"/>
        <v>243304843.62</v>
      </c>
    </row>
    <row r="17" spans="1:8" ht="21" customHeight="1" x14ac:dyDescent="0.3">
      <c r="A17" s="7" t="s">
        <v>128</v>
      </c>
      <c r="B17" s="10" t="s">
        <v>27</v>
      </c>
      <c r="C17" s="11">
        <v>31952500</v>
      </c>
      <c r="D17" s="11"/>
      <c r="E17" s="11"/>
      <c r="F17" s="11">
        <v>1854400</v>
      </c>
      <c r="G17" s="11"/>
      <c r="H17" s="11">
        <f t="shared" si="1"/>
        <v>33806900</v>
      </c>
    </row>
    <row r="18" spans="1:8" ht="21.6" customHeight="1" x14ac:dyDescent="0.3">
      <c r="A18" s="7" t="s">
        <v>25</v>
      </c>
      <c r="B18" s="10" t="s">
        <v>48</v>
      </c>
      <c r="C18" s="11">
        <v>158402376</v>
      </c>
      <c r="D18" s="11"/>
      <c r="E18" s="11">
        <v>67242151</v>
      </c>
      <c r="F18" s="11">
        <v>-16472348.73</v>
      </c>
      <c r="G18" s="11">
        <v>325765.34999999998</v>
      </c>
      <c r="H18" s="11">
        <f t="shared" si="1"/>
        <v>209497943.62</v>
      </c>
    </row>
    <row r="19" spans="1:8" ht="46.8" x14ac:dyDescent="0.3">
      <c r="A19" s="8" t="s">
        <v>22</v>
      </c>
      <c r="B19" s="9" t="s">
        <v>103</v>
      </c>
      <c r="C19" s="5">
        <f>C21+C22+C23</f>
        <v>910484769</v>
      </c>
      <c r="D19" s="5">
        <f t="shared" ref="D19:G19" si="3">D21+D22+D23</f>
        <v>87464691.789999992</v>
      </c>
      <c r="E19" s="5">
        <f t="shared" si="3"/>
        <v>-115256896.65000001</v>
      </c>
      <c r="F19" s="5">
        <f>F20+F21+F22+F23</f>
        <v>34518344</v>
      </c>
      <c r="G19" s="5">
        <f>G20+G21+G22+G23</f>
        <v>199203578</v>
      </c>
      <c r="H19" s="5">
        <f t="shared" si="1"/>
        <v>1116414486.1399999</v>
      </c>
    </row>
    <row r="20" spans="1:8" s="18" customFormat="1" ht="15.6" x14ac:dyDescent="0.3">
      <c r="A20" s="7" t="s">
        <v>161</v>
      </c>
      <c r="B20" s="10" t="s">
        <v>162</v>
      </c>
      <c r="C20" s="11"/>
      <c r="D20" s="11"/>
      <c r="E20" s="11"/>
      <c r="F20" s="11">
        <v>6991286</v>
      </c>
      <c r="G20" s="11">
        <v>99203578</v>
      </c>
      <c r="H20" s="11">
        <f t="shared" si="1"/>
        <v>106194864</v>
      </c>
    </row>
    <row r="21" spans="1:8" ht="62.4" x14ac:dyDescent="0.3">
      <c r="A21" s="7" t="s">
        <v>155</v>
      </c>
      <c r="B21" s="10" t="s">
        <v>51</v>
      </c>
      <c r="C21" s="11">
        <v>689446981</v>
      </c>
      <c r="D21" s="11">
        <v>63165050.649999999</v>
      </c>
      <c r="E21" s="11">
        <v>-120826896.65000001</v>
      </c>
      <c r="F21" s="11">
        <v>4449498</v>
      </c>
      <c r="G21" s="11">
        <v>100000000</v>
      </c>
      <c r="H21" s="11">
        <f t="shared" si="1"/>
        <v>736234633</v>
      </c>
    </row>
    <row r="22" spans="1:8" ht="21" customHeight="1" x14ac:dyDescent="0.3">
      <c r="A22" s="7" t="s">
        <v>84</v>
      </c>
      <c r="B22" s="10" t="s">
        <v>69</v>
      </c>
      <c r="C22" s="11">
        <v>2200000</v>
      </c>
      <c r="D22" s="11"/>
      <c r="E22" s="11"/>
      <c r="F22" s="11"/>
      <c r="G22" s="11"/>
      <c r="H22" s="11">
        <f t="shared" si="1"/>
        <v>2200000</v>
      </c>
    </row>
    <row r="23" spans="1:8" ht="46.8" x14ac:dyDescent="0.3">
      <c r="A23" s="7" t="s">
        <v>113</v>
      </c>
      <c r="B23" s="10" t="s">
        <v>111</v>
      </c>
      <c r="C23" s="11">
        <v>218837788</v>
      </c>
      <c r="D23" s="11">
        <v>24299641.140000001</v>
      </c>
      <c r="E23" s="11">
        <v>5570000</v>
      </c>
      <c r="F23" s="11">
        <v>23077560</v>
      </c>
      <c r="G23" s="11"/>
      <c r="H23" s="11">
        <f t="shared" si="1"/>
        <v>271784989.13999999</v>
      </c>
    </row>
    <row r="24" spans="1:8" ht="21" customHeight="1" x14ac:dyDescent="0.3">
      <c r="A24" s="8" t="s">
        <v>132</v>
      </c>
      <c r="B24" s="9" t="s">
        <v>73</v>
      </c>
      <c r="C24" s="5">
        <f>SUM(C25:C34)</f>
        <v>21998919718.560001</v>
      </c>
      <c r="D24" s="5">
        <f t="shared" ref="D24" si="4">D25+D26+D27+D28+D29+D30+D31+D32+D34</f>
        <v>2748288025.0900002</v>
      </c>
      <c r="E24" s="5">
        <f t="shared" ref="E24:G24" si="5">E25+E26+E27+E28+E29+E30+E31+E32+E33+E34</f>
        <v>1861951877.1199999</v>
      </c>
      <c r="F24" s="5">
        <f t="shared" si="5"/>
        <v>498191930.45999998</v>
      </c>
      <c r="G24" s="5">
        <f t="shared" si="5"/>
        <v>1044255865.3000001</v>
      </c>
      <c r="H24" s="5">
        <f t="shared" si="1"/>
        <v>28151607416.529999</v>
      </c>
    </row>
    <row r="25" spans="1:8" ht="21" customHeight="1" x14ac:dyDescent="0.3">
      <c r="A25" s="7" t="s">
        <v>108</v>
      </c>
      <c r="B25" s="10" t="s">
        <v>85</v>
      </c>
      <c r="C25" s="11">
        <v>289296186</v>
      </c>
      <c r="D25" s="11"/>
      <c r="E25" s="11">
        <v>245869300</v>
      </c>
      <c r="F25" s="11">
        <v>-35924557</v>
      </c>
      <c r="G25" s="11">
        <v>-167857577.84</v>
      </c>
      <c r="H25" s="11">
        <f t="shared" si="1"/>
        <v>331383351.15999997</v>
      </c>
    </row>
    <row r="26" spans="1:8" ht="21" customHeight="1" x14ac:dyDescent="0.3">
      <c r="A26" s="7" t="s">
        <v>38</v>
      </c>
      <c r="B26" s="10" t="s">
        <v>140</v>
      </c>
      <c r="C26" s="11">
        <v>200000</v>
      </c>
      <c r="D26" s="11"/>
      <c r="E26" s="11"/>
      <c r="F26" s="11"/>
      <c r="G26" s="11"/>
      <c r="H26" s="11">
        <f t="shared" si="1"/>
        <v>200000</v>
      </c>
    </row>
    <row r="27" spans="1:8" ht="21" customHeight="1" x14ac:dyDescent="0.3">
      <c r="A27" s="7" t="s">
        <v>56</v>
      </c>
      <c r="B27" s="10" t="s">
        <v>2</v>
      </c>
      <c r="C27" s="11">
        <v>9862793419.7000008</v>
      </c>
      <c r="D27" s="11">
        <v>97140543.480000004</v>
      </c>
      <c r="E27" s="11">
        <v>52310068.460000001</v>
      </c>
      <c r="F27" s="11">
        <v>86492735.730000004</v>
      </c>
      <c r="G27" s="11">
        <v>977228277.72000003</v>
      </c>
      <c r="H27" s="11">
        <f t="shared" si="1"/>
        <v>11075965045.089998</v>
      </c>
    </row>
    <row r="28" spans="1:8" ht="21" customHeight="1" x14ac:dyDescent="0.3">
      <c r="A28" s="7" t="s">
        <v>95</v>
      </c>
      <c r="B28" s="10" t="s">
        <v>16</v>
      </c>
      <c r="C28" s="11">
        <v>85048790.939999998</v>
      </c>
      <c r="D28" s="11">
        <v>265470.02</v>
      </c>
      <c r="E28" s="11">
        <v>3052600</v>
      </c>
      <c r="F28" s="11">
        <v>-4017544.44</v>
      </c>
      <c r="G28" s="11"/>
      <c r="H28" s="11">
        <f t="shared" si="1"/>
        <v>84349316.519999996</v>
      </c>
    </row>
    <row r="29" spans="1:8" ht="21" customHeight="1" x14ac:dyDescent="0.3">
      <c r="A29" s="7" t="s">
        <v>118</v>
      </c>
      <c r="B29" s="10" t="s">
        <v>37</v>
      </c>
      <c r="C29" s="11">
        <v>661295586</v>
      </c>
      <c r="D29" s="11"/>
      <c r="E29" s="11">
        <v>48101.2</v>
      </c>
      <c r="F29" s="11">
        <v>2321710.2999999998</v>
      </c>
      <c r="G29" s="11"/>
      <c r="H29" s="11">
        <f t="shared" si="1"/>
        <v>663665397.5</v>
      </c>
    </row>
    <row r="30" spans="1:8" ht="21" customHeight="1" x14ac:dyDescent="0.3">
      <c r="A30" s="7" t="s">
        <v>35</v>
      </c>
      <c r="B30" s="10" t="s">
        <v>55</v>
      </c>
      <c r="C30" s="11">
        <v>2525889471</v>
      </c>
      <c r="D30" s="11">
        <v>1271820211.3299999</v>
      </c>
      <c r="E30" s="11">
        <v>9864270</v>
      </c>
      <c r="F30" s="11">
        <v>346739952.81</v>
      </c>
      <c r="G30" s="11">
        <v>239934482.83000001</v>
      </c>
      <c r="H30" s="11">
        <f t="shared" si="1"/>
        <v>4394248387.9700003</v>
      </c>
    </row>
    <row r="31" spans="1:8" ht="21" customHeight="1" x14ac:dyDescent="0.3">
      <c r="A31" s="7" t="s">
        <v>124</v>
      </c>
      <c r="B31" s="10" t="s">
        <v>66</v>
      </c>
      <c r="C31" s="11">
        <v>7941600016.21</v>
      </c>
      <c r="D31" s="11">
        <v>1262249749.96</v>
      </c>
      <c r="E31" s="11">
        <v>1500000000</v>
      </c>
      <c r="F31" s="11">
        <v>88932401.060000002</v>
      </c>
      <c r="G31" s="11">
        <v>13323900</v>
      </c>
      <c r="H31" s="11">
        <f t="shared" si="1"/>
        <v>10806106067.23</v>
      </c>
    </row>
    <row r="32" spans="1:8" ht="21" customHeight="1" x14ac:dyDescent="0.3">
      <c r="A32" s="7" t="s">
        <v>29</v>
      </c>
      <c r="B32" s="10" t="s">
        <v>23</v>
      </c>
      <c r="C32" s="11">
        <v>53447214</v>
      </c>
      <c r="D32" s="11">
        <v>12130000</v>
      </c>
      <c r="E32" s="11"/>
      <c r="F32" s="11">
        <v>-2000000</v>
      </c>
      <c r="G32" s="11">
        <v>510000</v>
      </c>
      <c r="H32" s="11">
        <f t="shared" si="1"/>
        <v>64087214</v>
      </c>
    </row>
    <row r="33" spans="1:8" s="13" customFormat="1" ht="31.2" x14ac:dyDescent="0.3">
      <c r="A33" s="7" t="s">
        <v>150</v>
      </c>
      <c r="B33" s="10" t="s">
        <v>151</v>
      </c>
      <c r="C33" s="11">
        <v>99000</v>
      </c>
      <c r="D33" s="11"/>
      <c r="E33" s="11"/>
      <c r="F33" s="11"/>
      <c r="G33" s="11"/>
      <c r="H33" s="11">
        <f t="shared" si="1"/>
        <v>99000</v>
      </c>
    </row>
    <row r="34" spans="1:8" ht="31.2" x14ac:dyDescent="0.3">
      <c r="A34" s="7" t="s">
        <v>10</v>
      </c>
      <c r="B34" s="10" t="s">
        <v>57</v>
      </c>
      <c r="C34" s="11">
        <v>579250034.71000004</v>
      </c>
      <c r="D34" s="11">
        <v>104682050.3</v>
      </c>
      <c r="E34" s="11">
        <v>50807537.460000001</v>
      </c>
      <c r="F34" s="11">
        <v>15647232</v>
      </c>
      <c r="G34" s="11">
        <v>-18883217.41</v>
      </c>
      <c r="H34" s="11">
        <f t="shared" si="1"/>
        <v>731503637.06000006</v>
      </c>
    </row>
    <row r="35" spans="1:8" ht="31.2" x14ac:dyDescent="0.3">
      <c r="A35" s="8" t="s">
        <v>129</v>
      </c>
      <c r="B35" s="9" t="s">
        <v>45</v>
      </c>
      <c r="C35" s="5">
        <f>C36+C37+C38+C39</f>
        <v>1908040561.5000002</v>
      </c>
      <c r="D35" s="5">
        <f t="shared" ref="D35:G35" si="6">D36+D37+D38+D39</f>
        <v>969684792.73000002</v>
      </c>
      <c r="E35" s="5">
        <f t="shared" si="6"/>
        <v>217315106.75999999</v>
      </c>
      <c r="F35" s="5">
        <f t="shared" si="6"/>
        <v>253151792.62</v>
      </c>
      <c r="G35" s="5">
        <f t="shared" si="6"/>
        <v>336406251.42999995</v>
      </c>
      <c r="H35" s="5">
        <f t="shared" si="1"/>
        <v>3684598505.0400004</v>
      </c>
    </row>
    <row r="36" spans="1:8" ht="21" customHeight="1" x14ac:dyDescent="0.3">
      <c r="A36" s="7" t="s">
        <v>8</v>
      </c>
      <c r="B36" s="10" t="s">
        <v>63</v>
      </c>
      <c r="C36" s="11">
        <v>154857582.94999999</v>
      </c>
      <c r="D36" s="11">
        <v>519129559.77999997</v>
      </c>
      <c r="E36" s="11"/>
      <c r="F36" s="11">
        <v>249706936.91</v>
      </c>
      <c r="G36" s="11">
        <v>96900440.239999995</v>
      </c>
      <c r="H36" s="11">
        <f t="shared" si="1"/>
        <v>1020594519.88</v>
      </c>
    </row>
    <row r="37" spans="1:8" ht="21" customHeight="1" x14ac:dyDescent="0.3">
      <c r="A37" s="7" t="s">
        <v>49</v>
      </c>
      <c r="B37" s="10" t="s">
        <v>77</v>
      </c>
      <c r="C37" s="11">
        <v>1023748219.7</v>
      </c>
      <c r="D37" s="11">
        <v>269123701.94999999</v>
      </c>
      <c r="E37" s="11">
        <v>257225106.75999999</v>
      </c>
      <c r="F37" s="11">
        <v>-72423993.290000007</v>
      </c>
      <c r="G37" s="11">
        <v>257305593.59999999</v>
      </c>
      <c r="H37" s="11">
        <f t="shared" si="1"/>
        <v>1734978628.72</v>
      </c>
    </row>
    <row r="38" spans="1:8" ht="21" customHeight="1" x14ac:dyDescent="0.3">
      <c r="A38" s="7" t="s">
        <v>59</v>
      </c>
      <c r="B38" s="10" t="s">
        <v>91</v>
      </c>
      <c r="C38" s="11">
        <v>329215397.41000003</v>
      </c>
      <c r="D38" s="11">
        <v>40000000</v>
      </c>
      <c r="E38" s="11">
        <v>-40000000</v>
      </c>
      <c r="F38" s="11"/>
      <c r="G38" s="11"/>
      <c r="H38" s="11">
        <f t="shared" si="1"/>
        <v>329215397.41000003</v>
      </c>
    </row>
    <row r="39" spans="1:8" ht="31.2" x14ac:dyDescent="0.3">
      <c r="A39" s="7" t="s">
        <v>3</v>
      </c>
      <c r="B39" s="10" t="s">
        <v>126</v>
      </c>
      <c r="C39" s="11">
        <v>400219361.44</v>
      </c>
      <c r="D39" s="11">
        <v>141431531</v>
      </c>
      <c r="E39" s="11">
        <v>90000</v>
      </c>
      <c r="F39" s="11">
        <v>75868849</v>
      </c>
      <c r="G39" s="11">
        <v>-17799782.41</v>
      </c>
      <c r="H39" s="11">
        <f t="shared" si="1"/>
        <v>599809959.03000009</v>
      </c>
    </row>
    <row r="40" spans="1:8" ht="21" customHeight="1" x14ac:dyDescent="0.3">
      <c r="A40" s="8" t="s">
        <v>139</v>
      </c>
      <c r="B40" s="9" t="s">
        <v>17</v>
      </c>
      <c r="C40" s="5">
        <f>C41+C42+C43+C44</f>
        <v>24047699.559999999</v>
      </c>
      <c r="D40" s="5">
        <f t="shared" ref="D40:G40" si="7">D41+D42+D43+D44</f>
        <v>0</v>
      </c>
      <c r="E40" s="5">
        <f t="shared" si="7"/>
        <v>0</v>
      </c>
      <c r="F40" s="5">
        <f t="shared" si="7"/>
        <v>103747523.44</v>
      </c>
      <c r="G40" s="5">
        <f t="shared" si="7"/>
        <v>0</v>
      </c>
      <c r="H40" s="5">
        <f t="shared" si="1"/>
        <v>127795223</v>
      </c>
    </row>
    <row r="41" spans="1:8" s="15" customFormat="1" ht="21" customHeight="1" x14ac:dyDescent="0.3">
      <c r="A41" s="7" t="s">
        <v>154</v>
      </c>
      <c r="B41" s="10" t="s">
        <v>153</v>
      </c>
      <c r="C41" s="11">
        <v>500000</v>
      </c>
      <c r="D41" s="11"/>
      <c r="E41" s="11"/>
      <c r="F41" s="11"/>
      <c r="G41" s="11"/>
      <c r="H41" s="11">
        <f t="shared" si="1"/>
        <v>500000</v>
      </c>
    </row>
    <row r="42" spans="1:8" ht="31.2" x14ac:dyDescent="0.3">
      <c r="A42" s="7" t="s">
        <v>50</v>
      </c>
      <c r="B42" s="10" t="s">
        <v>67</v>
      </c>
      <c r="C42" s="11">
        <v>59700</v>
      </c>
      <c r="D42" s="11"/>
      <c r="E42" s="11"/>
      <c r="F42" s="11"/>
      <c r="G42" s="11"/>
      <c r="H42" s="11">
        <f t="shared" si="1"/>
        <v>59700</v>
      </c>
    </row>
    <row r="43" spans="1:8" ht="31.2" x14ac:dyDescent="0.3">
      <c r="A43" s="7" t="s">
        <v>110</v>
      </c>
      <c r="B43" s="10" t="s">
        <v>81</v>
      </c>
      <c r="C43" s="11">
        <v>1300000</v>
      </c>
      <c r="D43" s="11"/>
      <c r="E43" s="11"/>
      <c r="F43" s="11">
        <v>-40100</v>
      </c>
      <c r="G43" s="11"/>
      <c r="H43" s="11">
        <f t="shared" si="1"/>
        <v>1259900</v>
      </c>
    </row>
    <row r="44" spans="1:8" ht="31.2" x14ac:dyDescent="0.3">
      <c r="A44" s="7" t="s">
        <v>12</v>
      </c>
      <c r="B44" s="10" t="s">
        <v>96</v>
      </c>
      <c r="C44" s="11">
        <v>22187999.559999999</v>
      </c>
      <c r="D44" s="11"/>
      <c r="E44" s="11"/>
      <c r="F44" s="11">
        <v>103787623.44</v>
      </c>
      <c r="G44" s="11"/>
      <c r="H44" s="11">
        <f t="shared" si="1"/>
        <v>125975623</v>
      </c>
    </row>
    <row r="45" spans="1:8" ht="21" customHeight="1" x14ac:dyDescent="0.3">
      <c r="A45" s="8" t="s">
        <v>137</v>
      </c>
      <c r="B45" s="9" t="s">
        <v>138</v>
      </c>
      <c r="C45" s="5">
        <f>C46+C47+C48+C49+C50+C51+C52</f>
        <v>17501413409.650002</v>
      </c>
      <c r="D45" s="5">
        <f t="shared" ref="D45:G45" si="8">D46+D47+D48+D49+D50+D51+D52</f>
        <v>2034963572.3499999</v>
      </c>
      <c r="E45" s="5">
        <f t="shared" si="8"/>
        <v>-148883394.19999999</v>
      </c>
      <c r="F45" s="5">
        <f t="shared" si="8"/>
        <v>1054204996.2</v>
      </c>
      <c r="G45" s="5">
        <f t="shared" si="8"/>
        <v>-55354037.370000005</v>
      </c>
      <c r="H45" s="5">
        <f t="shared" si="1"/>
        <v>20386344546.630001</v>
      </c>
    </row>
    <row r="46" spans="1:8" ht="21" customHeight="1" x14ac:dyDescent="0.3">
      <c r="A46" s="7" t="s">
        <v>105</v>
      </c>
      <c r="B46" s="10" t="s">
        <v>5</v>
      </c>
      <c r="C46" s="11">
        <v>151045725.69999999</v>
      </c>
      <c r="D46" s="11">
        <v>161069563.88</v>
      </c>
      <c r="E46" s="11">
        <v>-34588295.259999998</v>
      </c>
      <c r="F46" s="11">
        <v>114893108.59</v>
      </c>
      <c r="G46" s="11">
        <v>-30000000</v>
      </c>
      <c r="H46" s="11">
        <f t="shared" si="1"/>
        <v>362420102.90999997</v>
      </c>
    </row>
    <row r="47" spans="1:8" ht="21" customHeight="1" x14ac:dyDescent="0.3">
      <c r="A47" s="7" t="s">
        <v>83</v>
      </c>
      <c r="B47" s="10" t="s">
        <v>21</v>
      </c>
      <c r="C47" s="11">
        <v>2994224865.27</v>
      </c>
      <c r="D47" s="11">
        <v>1477153003.8299999</v>
      </c>
      <c r="E47" s="11">
        <v>82179819.700000003</v>
      </c>
      <c r="F47" s="11">
        <v>251788799.94</v>
      </c>
      <c r="G47" s="11">
        <v>-30531750.219999999</v>
      </c>
      <c r="H47" s="11">
        <f t="shared" si="1"/>
        <v>4774814738.5199995</v>
      </c>
    </row>
    <row r="48" spans="1:8" ht="21" customHeight="1" x14ac:dyDescent="0.3">
      <c r="A48" s="7" t="s">
        <v>148</v>
      </c>
      <c r="B48" s="10" t="s">
        <v>36</v>
      </c>
      <c r="C48" s="11">
        <v>479977650.08999997</v>
      </c>
      <c r="D48" s="11">
        <v>244932558</v>
      </c>
      <c r="E48" s="11">
        <v>-232630000</v>
      </c>
      <c r="F48" s="11">
        <v>-126816.02</v>
      </c>
      <c r="G48" s="11">
        <v>394237.37</v>
      </c>
      <c r="H48" s="11">
        <f t="shared" si="1"/>
        <v>492547629.43999994</v>
      </c>
    </row>
    <row r="49" spans="1:8" ht="21.6" customHeight="1" x14ac:dyDescent="0.3">
      <c r="A49" s="7" t="s">
        <v>19</v>
      </c>
      <c r="B49" s="10" t="s">
        <v>53</v>
      </c>
      <c r="C49" s="11">
        <v>2100448538.04</v>
      </c>
      <c r="D49" s="11">
        <v>14354192</v>
      </c>
      <c r="E49" s="11">
        <v>32587860</v>
      </c>
      <c r="F49" s="11">
        <v>147765397.06999999</v>
      </c>
      <c r="G49" s="11">
        <v>-779899.92</v>
      </c>
      <c r="H49" s="11">
        <f t="shared" si="1"/>
        <v>2294376087.1900001</v>
      </c>
    </row>
    <row r="50" spans="1:8" ht="31.2" x14ac:dyDescent="0.3">
      <c r="A50" s="7" t="s">
        <v>43</v>
      </c>
      <c r="B50" s="10" t="s">
        <v>70</v>
      </c>
      <c r="C50" s="11">
        <v>55054748</v>
      </c>
      <c r="D50" s="11">
        <v>32000</v>
      </c>
      <c r="E50" s="11"/>
      <c r="F50" s="11">
        <v>1676605.96</v>
      </c>
      <c r="G50" s="11"/>
      <c r="H50" s="11">
        <f t="shared" si="1"/>
        <v>56763353.960000001</v>
      </c>
    </row>
    <row r="51" spans="1:8" ht="21" customHeight="1" x14ac:dyDescent="0.3">
      <c r="A51" s="7" t="s">
        <v>152</v>
      </c>
      <c r="B51" s="10" t="s">
        <v>99</v>
      </c>
      <c r="C51" s="11">
        <v>328572103</v>
      </c>
      <c r="D51" s="11">
        <v>500000</v>
      </c>
      <c r="E51" s="11"/>
      <c r="F51" s="11">
        <v>34194335.57</v>
      </c>
      <c r="G51" s="11">
        <v>5563375.4000000004</v>
      </c>
      <c r="H51" s="11">
        <f t="shared" si="1"/>
        <v>368829813.96999997</v>
      </c>
    </row>
    <row r="52" spans="1:8" ht="21" customHeight="1" x14ac:dyDescent="0.3">
      <c r="A52" s="7" t="s">
        <v>39</v>
      </c>
      <c r="B52" s="10" t="s">
        <v>135</v>
      </c>
      <c r="C52" s="11">
        <v>11392089779.549999</v>
      </c>
      <c r="D52" s="11">
        <v>136922254.63999999</v>
      </c>
      <c r="E52" s="11">
        <v>3567221.36</v>
      </c>
      <c r="F52" s="11">
        <v>504013565.08999997</v>
      </c>
      <c r="G52" s="11"/>
      <c r="H52" s="11">
        <f t="shared" si="1"/>
        <v>12036592820.639999</v>
      </c>
    </row>
    <row r="53" spans="1:8" ht="21" customHeight="1" x14ac:dyDescent="0.3">
      <c r="A53" s="8" t="s">
        <v>34</v>
      </c>
      <c r="B53" s="9" t="s">
        <v>109</v>
      </c>
      <c r="C53" s="5">
        <f>C54+C55</f>
        <v>963103127</v>
      </c>
      <c r="D53" s="5">
        <f t="shared" ref="D53:G53" si="9">D54+D55</f>
        <v>36991428.520000003</v>
      </c>
      <c r="E53" s="5">
        <f t="shared" si="9"/>
        <v>-28424797.719999999</v>
      </c>
      <c r="F53" s="5">
        <f t="shared" si="9"/>
        <v>58224374.799999997</v>
      </c>
      <c r="G53" s="5">
        <f t="shared" si="9"/>
        <v>461581.60000000003</v>
      </c>
      <c r="H53" s="5">
        <f t="shared" si="1"/>
        <v>1030355714.1999999</v>
      </c>
    </row>
    <row r="54" spans="1:8" ht="21" customHeight="1" x14ac:dyDescent="0.3">
      <c r="A54" s="7" t="s">
        <v>72</v>
      </c>
      <c r="B54" s="10" t="s">
        <v>125</v>
      </c>
      <c r="C54" s="11">
        <v>922614414</v>
      </c>
      <c r="D54" s="11">
        <v>36991428.520000003</v>
      </c>
      <c r="E54" s="11">
        <v>-29093331.719999999</v>
      </c>
      <c r="F54" s="11">
        <v>55169066.799999997</v>
      </c>
      <c r="G54" s="11">
        <v>-332171.83</v>
      </c>
      <c r="H54" s="11">
        <f t="shared" si="1"/>
        <v>985349405.76999986</v>
      </c>
    </row>
    <row r="55" spans="1:8" ht="31.2" x14ac:dyDescent="0.3">
      <c r="A55" s="7" t="s">
        <v>60</v>
      </c>
      <c r="B55" s="10" t="s">
        <v>26</v>
      </c>
      <c r="C55" s="11">
        <v>40488713</v>
      </c>
      <c r="D55" s="11"/>
      <c r="E55" s="11">
        <v>668534</v>
      </c>
      <c r="F55" s="11">
        <v>3055308</v>
      </c>
      <c r="G55" s="11">
        <v>793753.43</v>
      </c>
      <c r="H55" s="11">
        <f t="shared" si="1"/>
        <v>45006308.43</v>
      </c>
    </row>
    <row r="56" spans="1:8" ht="21" customHeight="1" x14ac:dyDescent="0.3">
      <c r="A56" s="8" t="s">
        <v>58</v>
      </c>
      <c r="B56" s="9" t="s">
        <v>79</v>
      </c>
      <c r="C56" s="5">
        <f>C57+C58+C59+C60+C61+C62</f>
        <v>7610631524.5600004</v>
      </c>
      <c r="D56" s="5">
        <f t="shared" ref="D56:G56" si="10">D57+D58+D59+D60+D61+D62</f>
        <v>1229142178.6599998</v>
      </c>
      <c r="E56" s="5">
        <f t="shared" si="10"/>
        <v>-68066490.479999989</v>
      </c>
      <c r="F56" s="5">
        <f t="shared" si="10"/>
        <v>1025255565.7599999</v>
      </c>
      <c r="G56" s="5">
        <f t="shared" si="10"/>
        <v>243431581.00000003</v>
      </c>
      <c r="H56" s="5">
        <f t="shared" si="1"/>
        <v>10040394359.500002</v>
      </c>
    </row>
    <row r="57" spans="1:8" s="2" customFormat="1" ht="21" customHeight="1" x14ac:dyDescent="0.3">
      <c r="A57" s="7" t="s">
        <v>47</v>
      </c>
      <c r="B57" s="10" t="s">
        <v>101</v>
      </c>
      <c r="C57" s="11">
        <v>4029752277.27</v>
      </c>
      <c r="D57" s="11">
        <v>583519185.30999994</v>
      </c>
      <c r="E57" s="11">
        <v>-95213021.700000003</v>
      </c>
      <c r="F57" s="11">
        <v>552442186.26999998</v>
      </c>
      <c r="G57" s="11">
        <v>271932885.22000003</v>
      </c>
      <c r="H57" s="11">
        <f t="shared" si="1"/>
        <v>5342433512.3699999</v>
      </c>
    </row>
    <row r="58" spans="1:8" s="6" customFormat="1" ht="21" customHeight="1" x14ac:dyDescent="0.3">
      <c r="A58" s="7" t="s">
        <v>88</v>
      </c>
      <c r="B58" s="10" t="s">
        <v>114</v>
      </c>
      <c r="C58" s="11">
        <v>2726798132.1599998</v>
      </c>
      <c r="D58" s="11">
        <v>526821593.35000002</v>
      </c>
      <c r="E58" s="11">
        <v>-8253179.7400000002</v>
      </c>
      <c r="F58" s="11">
        <v>455344125.10000002</v>
      </c>
      <c r="G58" s="11">
        <v>-49154884.060000002</v>
      </c>
      <c r="H58" s="11">
        <f t="shared" si="1"/>
        <v>3651555786.8099999</v>
      </c>
    </row>
    <row r="59" spans="1:8" ht="21" customHeight="1" x14ac:dyDescent="0.3">
      <c r="A59" s="7" t="s">
        <v>93</v>
      </c>
      <c r="B59" s="10" t="s">
        <v>0</v>
      </c>
      <c r="C59" s="11">
        <v>98262519.340000004</v>
      </c>
      <c r="D59" s="11">
        <v>17300000</v>
      </c>
      <c r="E59" s="11">
        <v>1500000</v>
      </c>
      <c r="F59" s="11">
        <v>898408.15</v>
      </c>
      <c r="G59" s="11">
        <v>-3800000</v>
      </c>
      <c r="H59" s="11">
        <f t="shared" si="1"/>
        <v>114160927.49000001</v>
      </c>
    </row>
    <row r="60" spans="1:8" ht="21" customHeight="1" x14ac:dyDescent="0.3">
      <c r="A60" s="7" t="s">
        <v>120</v>
      </c>
      <c r="B60" s="10" t="s">
        <v>14</v>
      </c>
      <c r="C60" s="11">
        <v>104652834.04000001</v>
      </c>
      <c r="D60" s="11">
        <v>1434200</v>
      </c>
      <c r="E60" s="11"/>
      <c r="F60" s="11">
        <v>441567.68</v>
      </c>
      <c r="G60" s="11">
        <v>-2684898.96</v>
      </c>
      <c r="H60" s="11">
        <f t="shared" si="1"/>
        <v>103843702.76000002</v>
      </c>
    </row>
    <row r="61" spans="1:8" ht="46.8" x14ac:dyDescent="0.3">
      <c r="A61" s="7" t="s">
        <v>4</v>
      </c>
      <c r="B61" s="10" t="s">
        <v>31</v>
      </c>
      <c r="C61" s="11">
        <v>174074257.49000001</v>
      </c>
      <c r="D61" s="11">
        <v>12844000</v>
      </c>
      <c r="E61" s="11"/>
      <c r="F61" s="11">
        <v>2162823.15</v>
      </c>
      <c r="G61" s="11">
        <v>24533578.800000001</v>
      </c>
      <c r="H61" s="11">
        <f t="shared" si="1"/>
        <v>213614659.44000003</v>
      </c>
    </row>
    <row r="62" spans="1:8" ht="21" customHeight="1" x14ac:dyDescent="0.3">
      <c r="A62" s="7" t="s">
        <v>46</v>
      </c>
      <c r="B62" s="10" t="s">
        <v>76</v>
      </c>
      <c r="C62" s="11">
        <v>477091504.25999999</v>
      </c>
      <c r="D62" s="11">
        <v>87223200</v>
      </c>
      <c r="E62" s="11">
        <v>33899710.960000001</v>
      </c>
      <c r="F62" s="11">
        <v>13966455.41</v>
      </c>
      <c r="G62" s="11">
        <v>2604900</v>
      </c>
      <c r="H62" s="11">
        <f t="shared" si="1"/>
        <v>614785770.63</v>
      </c>
    </row>
    <row r="63" spans="1:8" ht="21" customHeight="1" x14ac:dyDescent="0.3">
      <c r="A63" s="8" t="s">
        <v>61</v>
      </c>
      <c r="B63" s="9" t="s">
        <v>13</v>
      </c>
      <c r="C63" s="5">
        <f>C64+C65+C66+C67+C68</f>
        <v>19291021698.209999</v>
      </c>
      <c r="D63" s="5">
        <f t="shared" ref="D63:G63" si="11">D64+D65+D66+D67+D68</f>
        <v>48086777.32</v>
      </c>
      <c r="E63" s="5">
        <f t="shared" si="11"/>
        <v>326571258.81999999</v>
      </c>
      <c r="F63" s="5">
        <f t="shared" si="11"/>
        <v>234078836.65000001</v>
      </c>
      <c r="G63" s="5">
        <f t="shared" si="11"/>
        <v>966834593.61000001</v>
      </c>
      <c r="H63" s="5">
        <f t="shared" si="1"/>
        <v>20866593164.610001</v>
      </c>
    </row>
    <row r="64" spans="1:8" s="1" customFormat="1" ht="21" customHeight="1" x14ac:dyDescent="0.3">
      <c r="A64" s="7" t="s">
        <v>112</v>
      </c>
      <c r="B64" s="10" t="s">
        <v>24</v>
      </c>
      <c r="C64" s="11">
        <v>173633881.44</v>
      </c>
      <c r="D64" s="11"/>
      <c r="E64" s="11"/>
      <c r="F64" s="11"/>
      <c r="G64" s="11">
        <v>-15600000</v>
      </c>
      <c r="H64" s="11">
        <f t="shared" si="1"/>
        <v>158033881.44</v>
      </c>
    </row>
    <row r="65" spans="1:8" s="6" customFormat="1" ht="21" customHeight="1" x14ac:dyDescent="0.3">
      <c r="A65" s="7" t="s">
        <v>127</v>
      </c>
      <c r="B65" s="10" t="s">
        <v>44</v>
      </c>
      <c r="C65" s="11">
        <v>2011715131.6199999</v>
      </c>
      <c r="D65" s="11">
        <v>13889800</v>
      </c>
      <c r="E65" s="11">
        <v>7508900</v>
      </c>
      <c r="F65" s="11">
        <v>70354986</v>
      </c>
      <c r="G65" s="11">
        <v>-3700000</v>
      </c>
      <c r="H65" s="11">
        <f t="shared" si="1"/>
        <v>2099768817.6199999</v>
      </c>
    </row>
    <row r="66" spans="1:8" ht="21" customHeight="1" x14ac:dyDescent="0.3">
      <c r="A66" s="7" t="s">
        <v>68</v>
      </c>
      <c r="B66" s="10" t="s">
        <v>62</v>
      </c>
      <c r="C66" s="11">
        <v>10414432800.389999</v>
      </c>
      <c r="D66" s="11">
        <v>15439857.16</v>
      </c>
      <c r="E66" s="11">
        <v>53204600</v>
      </c>
      <c r="F66" s="11">
        <v>97156613.219999999</v>
      </c>
      <c r="G66" s="11">
        <v>516012560.20999998</v>
      </c>
      <c r="H66" s="11">
        <f t="shared" si="1"/>
        <v>11096246430.979998</v>
      </c>
    </row>
    <row r="67" spans="1:8" ht="21" customHeight="1" x14ac:dyDescent="0.3">
      <c r="A67" s="7" t="s">
        <v>82</v>
      </c>
      <c r="B67" s="10" t="s">
        <v>75</v>
      </c>
      <c r="C67" s="11">
        <v>6134256457.96</v>
      </c>
      <c r="D67" s="11">
        <v>18757120.16</v>
      </c>
      <c r="E67" s="11">
        <v>263914368.81999999</v>
      </c>
      <c r="F67" s="11">
        <v>92922554.329999998</v>
      </c>
      <c r="G67" s="11">
        <v>418292925.57999998</v>
      </c>
      <c r="H67" s="11">
        <f t="shared" si="1"/>
        <v>6928143426.8499994</v>
      </c>
    </row>
    <row r="68" spans="1:8" ht="31.2" x14ac:dyDescent="0.3">
      <c r="A68" s="7" t="s">
        <v>116</v>
      </c>
      <c r="B68" s="10" t="s">
        <v>106</v>
      </c>
      <c r="C68" s="11">
        <v>556983426.79999995</v>
      </c>
      <c r="D68" s="11"/>
      <c r="E68" s="11">
        <v>1943390</v>
      </c>
      <c r="F68" s="11">
        <v>-26355316.899999999</v>
      </c>
      <c r="G68" s="11">
        <v>51829107.82</v>
      </c>
      <c r="H68" s="11">
        <f t="shared" si="1"/>
        <v>584400607.72000003</v>
      </c>
    </row>
    <row r="69" spans="1:8" ht="21" customHeight="1" x14ac:dyDescent="0.3">
      <c r="A69" s="8" t="s">
        <v>42</v>
      </c>
      <c r="B69" s="9" t="s">
        <v>133</v>
      </c>
      <c r="C69" s="5">
        <f>C70+C71+C72+C73</f>
        <v>2005539553.3299999</v>
      </c>
      <c r="D69" s="5">
        <f t="shared" ref="D69:G69" si="12">D70+D71+D72+D73</f>
        <v>657140575.58000004</v>
      </c>
      <c r="E69" s="5">
        <f t="shared" si="12"/>
        <v>-968136094.47000003</v>
      </c>
      <c r="F69" s="5">
        <f t="shared" si="12"/>
        <v>19634499.25</v>
      </c>
      <c r="G69" s="5">
        <f t="shared" si="12"/>
        <v>18069151.140000001</v>
      </c>
      <c r="H69" s="5">
        <f t="shared" si="1"/>
        <v>1732247684.8299999</v>
      </c>
    </row>
    <row r="70" spans="1:8" s="1" customFormat="1" ht="21" customHeight="1" x14ac:dyDescent="0.3">
      <c r="A70" s="7" t="s">
        <v>40</v>
      </c>
      <c r="B70" s="10" t="s">
        <v>1</v>
      </c>
      <c r="C70" s="11">
        <v>758677412</v>
      </c>
      <c r="D70" s="11">
        <v>405821628.80000001</v>
      </c>
      <c r="E70" s="11">
        <v>-333444885.60000002</v>
      </c>
      <c r="F70" s="11">
        <v>12286953.9</v>
      </c>
      <c r="G70" s="11">
        <v>6541610.25</v>
      </c>
      <c r="H70" s="11">
        <f t="shared" si="1"/>
        <v>849882719.3499999</v>
      </c>
    </row>
    <row r="71" spans="1:8" s="6" customFormat="1" ht="21" customHeight="1" x14ac:dyDescent="0.3">
      <c r="A71" s="7" t="s">
        <v>115</v>
      </c>
      <c r="B71" s="10" t="s">
        <v>15</v>
      </c>
      <c r="C71" s="11">
        <v>948653061.33000004</v>
      </c>
      <c r="D71" s="11">
        <v>251318946.78</v>
      </c>
      <c r="E71" s="11">
        <v>-644202389.87</v>
      </c>
      <c r="F71" s="11">
        <v>1049470</v>
      </c>
      <c r="G71" s="11">
        <v>283193.71000000002</v>
      </c>
      <c r="H71" s="11">
        <f t="shared" si="1"/>
        <v>557102281.95000017</v>
      </c>
    </row>
    <row r="72" spans="1:8" ht="21" customHeight="1" x14ac:dyDescent="0.3">
      <c r="A72" s="7" t="s">
        <v>33</v>
      </c>
      <c r="B72" s="10" t="s">
        <v>28</v>
      </c>
      <c r="C72" s="11">
        <v>281926551</v>
      </c>
      <c r="D72" s="11"/>
      <c r="E72" s="11">
        <v>2608416</v>
      </c>
      <c r="F72" s="11">
        <v>4861719.3499999996</v>
      </c>
      <c r="G72" s="11">
        <v>11244347.18</v>
      </c>
      <c r="H72" s="11">
        <f t="shared" si="1"/>
        <v>300641033.53000003</v>
      </c>
    </row>
    <row r="73" spans="1:8" ht="31.2" x14ac:dyDescent="0.3">
      <c r="A73" s="7" t="s">
        <v>143</v>
      </c>
      <c r="B73" s="10" t="s">
        <v>65</v>
      </c>
      <c r="C73" s="11">
        <v>16282529</v>
      </c>
      <c r="D73" s="11"/>
      <c r="E73" s="11">
        <v>6902765</v>
      </c>
      <c r="F73" s="11">
        <v>1436356</v>
      </c>
      <c r="G73" s="11"/>
      <c r="H73" s="11">
        <f t="shared" ref="H73:H84" si="13">C73+D73+E73+F73+G73</f>
        <v>24621650</v>
      </c>
    </row>
    <row r="74" spans="1:8" ht="21.6" customHeight="1" x14ac:dyDescent="0.3">
      <c r="A74" s="8" t="s">
        <v>102</v>
      </c>
      <c r="B74" s="9" t="s">
        <v>107</v>
      </c>
      <c r="C74" s="5">
        <f>C75+C76+C77</f>
        <v>175832003.66</v>
      </c>
      <c r="D74" s="5">
        <f t="shared" ref="D74:G74" si="14">D75+D76+D77</f>
        <v>530400</v>
      </c>
      <c r="E74" s="5">
        <f t="shared" si="14"/>
        <v>0</v>
      </c>
      <c r="F74" s="5">
        <f t="shared" si="14"/>
        <v>8127860.3399999999</v>
      </c>
      <c r="G74" s="5">
        <f t="shared" si="14"/>
        <v>7452245.8399999999</v>
      </c>
      <c r="H74" s="5">
        <f t="shared" si="13"/>
        <v>191942509.84</v>
      </c>
    </row>
    <row r="75" spans="1:8" s="1" customFormat="1" ht="21" customHeight="1" x14ac:dyDescent="0.3">
      <c r="A75" s="7" t="s">
        <v>123</v>
      </c>
      <c r="B75" s="10" t="s">
        <v>119</v>
      </c>
      <c r="C75" s="11">
        <v>53251970.060000002</v>
      </c>
      <c r="D75" s="11">
        <v>17680</v>
      </c>
      <c r="E75" s="11"/>
      <c r="F75" s="11">
        <v>1312918</v>
      </c>
      <c r="G75" s="11">
        <v>1600000</v>
      </c>
      <c r="H75" s="11">
        <f t="shared" si="13"/>
        <v>56182568.060000002</v>
      </c>
    </row>
    <row r="76" spans="1:8" s="6" customFormat="1" ht="21" customHeight="1" x14ac:dyDescent="0.3">
      <c r="A76" s="7" t="s">
        <v>142</v>
      </c>
      <c r="B76" s="10" t="s">
        <v>136</v>
      </c>
      <c r="C76" s="11">
        <v>80047829.599999994</v>
      </c>
      <c r="D76" s="11">
        <v>512720</v>
      </c>
      <c r="E76" s="11"/>
      <c r="F76" s="11">
        <v>1948745.78</v>
      </c>
      <c r="G76" s="11">
        <v>4853553.84</v>
      </c>
      <c r="H76" s="11">
        <f t="shared" si="13"/>
        <v>87362849.219999999</v>
      </c>
    </row>
    <row r="77" spans="1:8" ht="31.2" x14ac:dyDescent="0.3">
      <c r="A77" s="7" t="s">
        <v>90</v>
      </c>
      <c r="B77" s="10" t="s">
        <v>20</v>
      </c>
      <c r="C77" s="11">
        <v>42532204</v>
      </c>
      <c r="D77" s="11"/>
      <c r="E77" s="11"/>
      <c r="F77" s="11">
        <v>4866196.5599999996</v>
      </c>
      <c r="G77" s="11">
        <v>998692</v>
      </c>
      <c r="H77" s="11">
        <f t="shared" si="13"/>
        <v>48397092.560000002</v>
      </c>
    </row>
    <row r="78" spans="1:8" ht="46.8" x14ac:dyDescent="0.3">
      <c r="A78" s="8" t="s">
        <v>7</v>
      </c>
      <c r="B78" s="9" t="s">
        <v>74</v>
      </c>
      <c r="C78" s="5">
        <f>C79</f>
        <v>50042667.920000002</v>
      </c>
      <c r="D78" s="5">
        <f t="shared" ref="D78:G78" si="15">D79</f>
        <v>0</v>
      </c>
      <c r="E78" s="5">
        <f t="shared" si="15"/>
        <v>0</v>
      </c>
      <c r="F78" s="5">
        <f t="shared" si="15"/>
        <v>0</v>
      </c>
      <c r="G78" s="5">
        <f t="shared" si="15"/>
        <v>0</v>
      </c>
      <c r="H78" s="5">
        <f t="shared" si="13"/>
        <v>50042667.920000002</v>
      </c>
    </row>
    <row r="79" spans="1:8" s="1" customFormat="1" ht="31.2" x14ac:dyDescent="0.3">
      <c r="A79" s="7" t="s">
        <v>32</v>
      </c>
      <c r="B79" s="10" t="s">
        <v>94</v>
      </c>
      <c r="C79" s="11">
        <v>50042667.920000002</v>
      </c>
      <c r="D79" s="11"/>
      <c r="E79" s="11"/>
      <c r="F79" s="11"/>
      <c r="G79" s="11"/>
      <c r="H79" s="11">
        <f t="shared" si="13"/>
        <v>50042667.920000002</v>
      </c>
    </row>
    <row r="80" spans="1:8" s="6" customFormat="1" ht="62.4" x14ac:dyDescent="0.3">
      <c r="A80" s="8" t="s">
        <v>149</v>
      </c>
      <c r="B80" s="9" t="s">
        <v>52</v>
      </c>
      <c r="C80" s="5">
        <f>C81+C82+C83</f>
        <v>3428432705.0500002</v>
      </c>
      <c r="D80" s="5">
        <f t="shared" ref="D80:G80" si="16">D81+D82+D83</f>
        <v>355801869.89999998</v>
      </c>
      <c r="E80" s="5">
        <f t="shared" si="16"/>
        <v>158210809.91</v>
      </c>
      <c r="F80" s="5">
        <f t="shared" si="16"/>
        <v>373304612</v>
      </c>
      <c r="G80" s="5">
        <f t="shared" si="16"/>
        <v>102200584.34</v>
      </c>
      <c r="H80" s="5">
        <f t="shared" si="13"/>
        <v>4417950581.2000008</v>
      </c>
    </row>
    <row r="81" spans="1:8" s="1" customFormat="1" ht="46.8" x14ac:dyDescent="0.3">
      <c r="A81" s="7" t="s">
        <v>121</v>
      </c>
      <c r="B81" s="10" t="s">
        <v>64</v>
      </c>
      <c r="C81" s="11">
        <v>2512383000</v>
      </c>
      <c r="D81" s="11"/>
      <c r="E81" s="11"/>
      <c r="F81" s="11"/>
      <c r="G81" s="11"/>
      <c r="H81" s="11">
        <f t="shared" si="13"/>
        <v>2512383000</v>
      </c>
    </row>
    <row r="82" spans="1:8" s="6" customFormat="1" ht="21" customHeight="1" x14ac:dyDescent="0.3">
      <c r="A82" s="7" t="s">
        <v>92</v>
      </c>
      <c r="B82" s="10" t="s">
        <v>78</v>
      </c>
      <c r="C82" s="11">
        <v>695439200</v>
      </c>
      <c r="D82" s="11">
        <v>262850000</v>
      </c>
      <c r="E82" s="11">
        <v>127132590</v>
      </c>
      <c r="F82" s="11">
        <v>338304612</v>
      </c>
      <c r="G82" s="11">
        <v>86000000</v>
      </c>
      <c r="H82" s="11">
        <f t="shared" si="13"/>
        <v>1509726402</v>
      </c>
    </row>
    <row r="83" spans="1:8" ht="31.2" x14ac:dyDescent="0.3">
      <c r="A83" s="7" t="s">
        <v>86</v>
      </c>
      <c r="B83" s="10" t="s">
        <v>98</v>
      </c>
      <c r="C83" s="11">
        <v>220610505.05000001</v>
      </c>
      <c r="D83" s="11">
        <v>92951869.900000006</v>
      </c>
      <c r="E83" s="11">
        <v>31078219.91</v>
      </c>
      <c r="F83" s="11">
        <v>35000000</v>
      </c>
      <c r="G83" s="11">
        <v>16200584.34</v>
      </c>
      <c r="H83" s="11">
        <f t="shared" si="13"/>
        <v>395841179.20000005</v>
      </c>
    </row>
    <row r="84" spans="1:8" s="1" customFormat="1" ht="21.75" customHeight="1" x14ac:dyDescent="0.3">
      <c r="A84" s="23" t="s">
        <v>146</v>
      </c>
      <c r="B84" s="24"/>
      <c r="C84" s="14">
        <f>C7+C16+C19+C24+C35+C40+C45+C53+C56+C63+C69+C74+C78+C80</f>
        <v>79612167790.940018</v>
      </c>
      <c r="D84" s="14">
        <f>D7+D16+D19+D24+D35+D40+D45+D53+D56+D63+D69+D74+D78+D80</f>
        <v>7091934499.3999996</v>
      </c>
      <c r="E84" s="14">
        <f>E7+E16+E19+E24+E35+E40+E45+E53+E56+E63+E69+E74+E78+E80</f>
        <v>2351344045.3900003</v>
      </c>
      <c r="F84" s="14">
        <f>F7+F16+F19+F24+F35+F40+F45+F53+F56+F63+F69+F74+F78+F80</f>
        <v>3469733101.6300001</v>
      </c>
      <c r="G84" s="14">
        <f>G7+G16+G19+G24+G35+G40+G45+G53+G56+G63+G69+G74+G78+G80</f>
        <v>2796658623.6600003</v>
      </c>
      <c r="H84" s="14">
        <f t="shared" si="13"/>
        <v>95321838061.02002</v>
      </c>
    </row>
  </sheetData>
  <mergeCells count="11">
    <mergeCell ref="A1:H1"/>
    <mergeCell ref="H4:H6"/>
    <mergeCell ref="C4:C6"/>
    <mergeCell ref="A84:B84"/>
    <mergeCell ref="A4:A6"/>
    <mergeCell ref="B4:B6"/>
    <mergeCell ref="A2:H2"/>
    <mergeCell ref="D4:D6"/>
    <mergeCell ref="E4:E6"/>
    <mergeCell ref="F4:F6"/>
    <mergeCell ref="G4:G6"/>
  </mergeCells>
  <pageMargins left="0.31496062992125984" right="0.35433070866141736" top="0.35433070866141736" bottom="0.39370078740157483" header="0.15748031496062992" footer="0.31496062992125984"/>
  <pageSetup paperSize="9" scale="80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2023-05-18T07:39:47Z</cp:lastPrinted>
  <dcterms:created xsi:type="dcterms:W3CDTF">2017-05-03T15:49:45Z</dcterms:created>
  <dcterms:modified xsi:type="dcterms:W3CDTF">2023-05-18T09:17:14Z</dcterms:modified>
</cp:coreProperties>
</file>